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ownloads\StrikeAveraging\"/>
    </mc:Choice>
  </mc:AlternateContent>
  <xr:revisionPtr revIDLastSave="0" documentId="13_ncr:1_{A8152EF4-D7A5-4C73-8254-51DC7D04CD0A}" xr6:coauthVersionLast="36" xr6:coauthVersionMax="36" xr10:uidLastSave="{00000000-0000-0000-0000-000000000000}"/>
  <bookViews>
    <workbookView xWindow="0" yWindow="0" windowWidth="28800" windowHeight="11805" xr2:uid="{F0E34261-0BB3-4165-ACE6-5B5C5BAFB658}"/>
  </bookViews>
  <sheets>
    <sheet name="Strike_Averaging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P17" i="1"/>
  <c r="O17" i="1"/>
  <c r="N17" i="1"/>
  <c r="M17" i="1"/>
  <c r="L17" i="1"/>
  <c r="K17" i="1"/>
  <c r="J7" i="1"/>
  <c r="J8" i="1"/>
  <c r="J9" i="1"/>
  <c r="J10" i="1"/>
  <c r="J11" i="1"/>
  <c r="J6" i="1"/>
  <c r="L7" i="1"/>
  <c r="L8" i="1"/>
  <c r="L9" i="1"/>
  <c r="L10" i="1"/>
  <c r="L11" i="1"/>
  <c r="L6" i="1"/>
  <c r="K6" i="1" l="1"/>
  <c r="L12" i="1" s="1"/>
  <c r="K12" i="1"/>
  <c r="D19" i="1" l="1"/>
  <c r="I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Annuity Risk</author>
  </authors>
  <commentList>
    <comment ref="F4" authorId="0" shapeId="0" xr:uid="{A3E42DBB-E52F-4B08-8D7B-E4D1F4330C0E}">
      <text>
        <r>
          <rPr>
            <b/>
            <sz val="9"/>
            <color indexed="81"/>
            <rFont val="Tahoma"/>
            <family val="2"/>
          </rPr>
          <t>Annuity Risk:</t>
        </r>
        <r>
          <rPr>
            <sz val="9"/>
            <color indexed="81"/>
            <rFont val="Tahoma"/>
            <family val="2"/>
          </rPr>
          <t xml:space="preserve">
Each scenario shows a different set of liability weights. Choose from among the scenarios shown on the right.</t>
        </r>
      </text>
    </comment>
    <comment ref="F13" authorId="0" shapeId="0" xr:uid="{8F5EAEEC-D742-41C4-9D25-DC28714B70AA}">
      <text>
        <r>
          <rPr>
            <b/>
            <sz val="9"/>
            <color indexed="81"/>
            <rFont val="Tahoma"/>
            <family val="2"/>
          </rPr>
          <t>Annuity Risk:</t>
        </r>
        <r>
          <rPr>
            <sz val="9"/>
            <color indexed="81"/>
            <rFont val="Tahoma"/>
            <family val="2"/>
          </rPr>
          <t xml:space="preserve">
Change the Return by using the Up/Down buttons.</t>
        </r>
      </text>
    </comment>
  </commentList>
</comments>
</file>

<file path=xl/sharedStrings.xml><?xml version="1.0" encoding="utf-8"?>
<sst xmlns="http://schemas.openxmlformats.org/spreadsheetml/2006/main" count="21" uniqueCount="18">
  <si>
    <t>Strikes</t>
  </si>
  <si>
    <t>Scenario 1</t>
  </si>
  <si>
    <t>Notional</t>
  </si>
  <si>
    <t>Weighted Average</t>
  </si>
  <si>
    <t>Cost of buying  Individual Strikes</t>
  </si>
  <si>
    <t>Cost of buying Average Strike</t>
  </si>
  <si>
    <t>Input</t>
  </si>
  <si>
    <t>Inputs</t>
  </si>
  <si>
    <t>Total Notional</t>
  </si>
  <si>
    <t>Return</t>
  </si>
  <si>
    <t>BPS</t>
  </si>
  <si>
    <t>BPS Calculation</t>
  </si>
  <si>
    <t>Minimum Returns</t>
  </si>
  <si>
    <t>Scenario 2</t>
  </si>
  <si>
    <t>Scenario 3</t>
  </si>
  <si>
    <t>Select Scenario</t>
  </si>
  <si>
    <t>Return Adjustment</t>
  </si>
  <si>
    <t>Return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</si>
</sst>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0.000%"/>
    <numFmt numFmtId="166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166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0" fillId="3" borderId="1" xfId="2" applyNumberFormat="1" applyFont="1" applyFill="1" applyBorder="1"/>
    <xf numFmtId="166" fontId="0" fillId="3" borderId="1" xfId="1" applyNumberFormat="1" applyFont="1" applyFill="1" applyBorder="1"/>
    <xf numFmtId="9" fontId="0" fillId="0" borderId="0" xfId="0" applyNumberFormat="1"/>
    <xf numFmtId="9" fontId="0" fillId="0" borderId="0" xfId="2" applyFont="1" applyBorder="1"/>
    <xf numFmtId="2" fontId="2" fillId="0" borderId="0" xfId="0" applyNumberFormat="1" applyFont="1" applyBorder="1"/>
    <xf numFmtId="9" fontId="2" fillId="3" borderId="1" xfId="0" applyNumberFormat="1" applyFont="1" applyFill="1" applyBorder="1"/>
    <xf numFmtId="164" fontId="0" fillId="4" borderId="1" xfId="0" applyNumberFormat="1" applyFill="1" applyBorder="1"/>
    <xf numFmtId="10" fontId="0" fillId="4" borderId="1" xfId="0" applyNumberFormat="1" applyFill="1" applyBorder="1"/>
    <xf numFmtId="166" fontId="0" fillId="4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/>
    <xf numFmtId="165" fontId="2" fillId="3" borderId="1" xfId="2" applyNumberFormat="1" applyFont="1" applyFill="1" applyBorder="1"/>
    <xf numFmtId="9" fontId="2" fillId="5" borderId="1" xfId="0" applyNumberFormat="1" applyFont="1" applyFill="1" applyBorder="1"/>
    <xf numFmtId="2" fontId="4" fillId="5" borderId="1" xfId="0" applyNumberFormat="1" applyFont="1" applyFill="1" applyBorder="1"/>
    <xf numFmtId="2" fontId="2" fillId="4" borderId="1" xfId="0" applyNumberFormat="1" applyFont="1" applyFill="1" applyBorder="1"/>
    <xf numFmtId="9" fontId="0" fillId="0" borderId="0" xfId="2" applyFont="1" applyFill="1" applyBorder="1"/>
    <xf numFmtId="0" fontId="2" fillId="0" borderId="0" xfId="0" applyFont="1" applyFill="1" applyBorder="1" applyAlignment="1">
      <alignment horizontal="center"/>
    </xf>
    <xf numFmtId="165" fontId="2" fillId="0" borderId="0" xfId="2" applyNumberFormat="1" applyFont="1" applyFill="1" applyBorder="1"/>
    <xf numFmtId="0" fontId="6" fillId="0" borderId="0" xfId="0" applyFont="1" applyFill="1" applyBorder="1" applyAlignment="1"/>
    <xf numFmtId="2" fontId="2" fillId="0" borderId="0" xfId="0" applyNumberFormat="1" applyFont="1" applyFill="1" applyBorder="1"/>
    <xf numFmtId="0" fontId="5" fillId="5" borderId="5" xfId="0" applyFont="1" applyFill="1" applyBorder="1"/>
    <xf numFmtId="9" fontId="4" fillId="5" borderId="6" xfId="2" applyFont="1" applyFill="1" applyBorder="1"/>
    <xf numFmtId="0" fontId="5" fillId="5" borderId="7" xfId="0" applyFont="1" applyFill="1" applyBorder="1"/>
    <xf numFmtId="2" fontId="5" fillId="5" borderId="8" xfId="0" applyNumberFormat="1" applyFont="1" applyFill="1" applyBorder="1"/>
    <xf numFmtId="0" fontId="3" fillId="0" borderId="0" xfId="0" applyFont="1"/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165" fontId="2" fillId="6" borderId="9" xfId="2" applyNumberFormat="1" applyFont="1" applyFill="1" applyBorder="1" applyAlignment="1">
      <alignment horizontal="center" vertical="center"/>
    </xf>
    <xf numFmtId="165" fontId="2" fillId="6" borderId="10" xfId="2" applyNumberFormat="1" applyFont="1" applyFill="1" applyBorder="1" applyAlignment="1">
      <alignment horizontal="center" vertical="center"/>
    </xf>
    <xf numFmtId="165" fontId="2" fillId="6" borderId="11" xfId="2" applyNumberFormat="1" applyFont="1" applyFill="1" applyBorder="1" applyAlignment="1">
      <alignment horizontal="center" vertical="center"/>
    </xf>
    <xf numFmtId="165" fontId="2" fillId="6" borderId="12" xfId="2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165" fontId="0" fillId="4" borderId="1" xfId="2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Benefit of Buying Hedge</a:t>
            </a:r>
            <a:r>
              <a:rPr lang="en-US" baseline="0"/>
              <a:t> at Weighted Average Strike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639877034740369E-2"/>
          <c:y val="0.12129198664981693"/>
          <c:w val="0.90318806079472624"/>
          <c:h val="0.702271547532881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Strike_Averaging!$H$18</c:f>
              <c:strCache>
                <c:ptCount val="1"/>
                <c:pt idx="0">
                  <c:v>BPS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Strike_Averaging!$J$17:$P$17</c:f>
              <c:numCache>
                <c:formatCode>0%</c:formatCode>
                <c:ptCount val="7"/>
                <c:pt idx="0">
                  <c:v>0.04</c:v>
                </c:pt>
                <c:pt idx="1">
                  <c:v>0.05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0.09</c:v>
                </c:pt>
                <c:pt idx="6">
                  <c:v>0.1</c:v>
                </c:pt>
              </c:numCache>
            </c:numRef>
          </c:cat>
          <c:val>
            <c:numRef>
              <c:f>Strike_Averaging!$J$18:$P$18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16.666666666666668</c:v>
                </c:pt>
                <c:pt idx="3">
                  <c:v>50.000000000000121</c:v>
                </c:pt>
                <c:pt idx="4">
                  <c:v>50</c:v>
                </c:pt>
                <c:pt idx="5">
                  <c:v>16.666666666666668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36-4946-ABAC-1A829B977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20923824"/>
        <c:axId val="1506410752"/>
      </c:barChart>
      <c:catAx>
        <c:axId val="152092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Return   </a:t>
                </a:r>
              </a:p>
            </c:rich>
          </c:tx>
          <c:layout>
            <c:manualLayout>
              <c:xMode val="edge"/>
              <c:yMode val="edge"/>
              <c:x val="0.48568973822092459"/>
              <c:y val="0.89993635980687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6410752"/>
        <c:crosses val="autoZero"/>
        <c:auto val="1"/>
        <c:lblAlgn val="ctr"/>
        <c:lblOffset val="100"/>
        <c:noMultiLvlLbl val="0"/>
      </c:catAx>
      <c:valAx>
        <c:axId val="150641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BPS</a:t>
                </a:r>
              </a:p>
            </c:rich>
          </c:tx>
          <c:layout>
            <c:manualLayout>
              <c:xMode val="edge"/>
              <c:yMode val="edge"/>
              <c:x val="1.340372613862064E-2"/>
              <c:y val="0.4342384239007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092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trlProps/ctrlProp1.xml><?xml version="1.0" encoding="utf-8"?>
<formControlPr xmlns="http://schemas.microsoft.com/office/spreadsheetml/2009/9/main" objectType="Spin" dx="22" fmlaLink="$H$14" max="100" page="1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1193800</xdr:colOff>
      <xdr:row>19</xdr:row>
      <xdr:rowOff>61383</xdr:rowOff>
    </xdr:from>
    <xdr:to>
      <xdr:col>16</xdr:col>
      <xdr:colOff>127001</xdr:colOff>
      <xdr:row>36</xdr:row>
      <xdr:rowOff>171451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</xdr:row>
          <xdr:rowOff>190500</xdr:rowOff>
        </xdr:from>
        <xdr:to>
          <xdr:col>6</xdr:col>
          <xdr:colOff>1200150</xdr:colOff>
          <xdr:row>14</xdr:row>
          <xdr:rowOff>180975</xdr:rowOff>
        </xdr:to>
        <xdr:sp macro="" textlink="">
          <xdr:nvSpPr>
            <xdr:cNvPr id="1032" name="Spinne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C6D3-0C6B-40CE-A57D-CFF9951D78DA}">
  <sheetPr codeName="Sheet1"/>
  <dimension ref="B4:S38"/>
  <sheetViews>
    <sheetView tabSelected="1" zoomScaleNormal="100" workbookViewId="0">
      <selection activeCell="R32" sqref="R32"/>
    </sheetView>
  </sheetViews>
  <sheetFormatPr defaultRowHeight="15" x14ac:dyDescent="0.25"/>
  <cols>
    <col min="2" max="2" width="23.42578125" customWidth="1"/>
    <col min="4" max="7" width="18.140625" customWidth="1"/>
    <col min="8" max="8" width="17.85546875" bestFit="1" customWidth="1"/>
    <col min="9" max="9" width="13.7109375" bestFit="1" customWidth="1"/>
    <col min="10" max="10" width="11.5703125" bestFit="1" customWidth="1"/>
    <col min="11" max="11" width="17.85546875" bestFit="1" customWidth="1"/>
    <col min="12" max="12" width="17.28515625" bestFit="1" customWidth="1"/>
    <col min="14" max="14" width="10" bestFit="1" customWidth="1"/>
    <col min="15" max="15" width="7.7109375" customWidth="1"/>
    <col min="16" max="16" width="8.28515625" customWidth="1"/>
    <col min="17" max="17" width="10" bestFit="1" customWidth="1"/>
    <col min="18" max="19" width="11.5703125" bestFit="1" customWidth="1"/>
  </cols>
  <sheetData>
    <row r="4" spans="2:19" ht="16.5" thickBot="1" x14ac:dyDescent="0.3">
      <c r="F4" s="35" t="s">
        <v>15</v>
      </c>
      <c r="G4" s="35"/>
      <c r="I4" s="41" t="s">
        <v>7</v>
      </c>
      <c r="J4" s="41"/>
    </row>
    <row r="5" spans="2:19" x14ac:dyDescent="0.25">
      <c r="B5" s="39" t="s">
        <v>4</v>
      </c>
      <c r="C5" s="39"/>
      <c r="D5" s="15">
        <v>4.2991666666666699E-2</v>
      </c>
      <c r="E5" s="21"/>
      <c r="F5" s="31" t="s">
        <v>1</v>
      </c>
      <c r="G5" s="32"/>
      <c r="I5" s="3" t="s">
        <v>0</v>
      </c>
      <c r="J5" s="3" t="s">
        <v>2</v>
      </c>
      <c r="K5" s="13" t="s">
        <v>3</v>
      </c>
      <c r="L5" s="14" t="s">
        <v>12</v>
      </c>
      <c r="Q5" s="2" t="s">
        <v>1</v>
      </c>
      <c r="R5" s="2" t="s">
        <v>13</v>
      </c>
      <c r="S5" s="2" t="s">
        <v>14</v>
      </c>
    </row>
    <row r="6" spans="2:19" ht="15.75" thickBot="1" x14ac:dyDescent="0.3">
      <c r="B6" s="40" t="s">
        <v>5</v>
      </c>
      <c r="C6" s="40"/>
      <c r="D6" s="15">
        <v>4.3479999999999998E-2</v>
      </c>
      <c r="E6" s="21"/>
      <c r="F6" s="33"/>
      <c r="G6" s="34"/>
      <c r="I6" s="4">
        <v>0.05</v>
      </c>
      <c r="J6" s="5">
        <f>IF($F$5=$Q$5,Q6,IF($F$5=$R$5,R6,IF($F$5=$S$5,S6,0)))</f>
        <v>100000</v>
      </c>
      <c r="K6" s="38">
        <f>SUMPRODUCT(I6:I11,J6:J11)/SUM(J6:J11)</f>
        <v>7.4999999999999997E-2</v>
      </c>
      <c r="L6" s="10">
        <f>MIN(I6,$D$18)</f>
        <v>0.05</v>
      </c>
      <c r="Q6" s="1">
        <v>100000</v>
      </c>
      <c r="R6" s="1">
        <v>1000000</v>
      </c>
      <c r="S6" s="1">
        <v>100000</v>
      </c>
    </row>
    <row r="7" spans="2:19" x14ac:dyDescent="0.25">
      <c r="I7" s="4">
        <v>0.06</v>
      </c>
      <c r="J7" s="5">
        <f t="shared" ref="J7:J11" si="0">IF($F$5=$Q$5,Q7,IF($F$5=$R$5,R7,IF($F$5=$S$5,S7,0)))</f>
        <v>100000</v>
      </c>
      <c r="K7" s="38"/>
      <c r="L7" s="10">
        <f t="shared" ref="L7:L11" si="1">MIN(I7,$D$18)</f>
        <v>0.06</v>
      </c>
      <c r="Q7" s="1">
        <v>100000</v>
      </c>
      <c r="R7" s="1">
        <v>800000</v>
      </c>
      <c r="S7" s="1">
        <v>200000</v>
      </c>
    </row>
    <row r="8" spans="2:19" x14ac:dyDescent="0.25">
      <c r="I8" s="4">
        <v>7.0000000000000007E-2</v>
      </c>
      <c r="J8" s="5">
        <f t="shared" si="0"/>
        <v>100000</v>
      </c>
      <c r="K8" s="38"/>
      <c r="L8" s="10">
        <f t="shared" si="1"/>
        <v>7.0000000000000007E-2</v>
      </c>
      <c r="Q8" s="1">
        <v>100000</v>
      </c>
      <c r="R8" s="1">
        <v>600000</v>
      </c>
      <c r="S8" s="1">
        <v>400000</v>
      </c>
    </row>
    <row r="9" spans="2:19" x14ac:dyDescent="0.25">
      <c r="I9" s="4">
        <v>0.08</v>
      </c>
      <c r="J9" s="5">
        <f t="shared" si="0"/>
        <v>100000</v>
      </c>
      <c r="K9" s="38"/>
      <c r="L9" s="10">
        <f t="shared" si="1"/>
        <v>0.08</v>
      </c>
      <c r="Q9" s="1">
        <v>100000</v>
      </c>
      <c r="R9" s="1">
        <v>400000</v>
      </c>
      <c r="S9" s="1">
        <v>600000</v>
      </c>
    </row>
    <row r="10" spans="2:19" x14ac:dyDescent="0.25">
      <c r="I10" s="4">
        <v>0.09</v>
      </c>
      <c r="J10" s="5">
        <f t="shared" si="0"/>
        <v>100000</v>
      </c>
      <c r="K10" s="38"/>
      <c r="L10" s="10">
        <f t="shared" si="1"/>
        <v>0.08</v>
      </c>
      <c r="Q10" s="1">
        <v>100000</v>
      </c>
      <c r="R10" s="1">
        <v>200000</v>
      </c>
      <c r="S10" s="1">
        <v>800000</v>
      </c>
    </row>
    <row r="11" spans="2:19" x14ac:dyDescent="0.25">
      <c r="I11" s="4">
        <v>0.1</v>
      </c>
      <c r="J11" s="5">
        <f t="shared" si="0"/>
        <v>100000</v>
      </c>
      <c r="K11" s="38"/>
      <c r="L11" s="10">
        <f t="shared" si="1"/>
        <v>0.08</v>
      </c>
      <c r="Q11" s="1">
        <v>100000</v>
      </c>
      <c r="R11" s="1">
        <v>100000</v>
      </c>
      <c r="S11" s="1">
        <v>1000000</v>
      </c>
    </row>
    <row r="12" spans="2:19" x14ac:dyDescent="0.25">
      <c r="I12" s="42" t="s">
        <v>8</v>
      </c>
      <c r="J12" s="42"/>
      <c r="K12" s="12">
        <f>SUM(J6:J11)</f>
        <v>600000</v>
      </c>
      <c r="L12" s="11">
        <f>MIN($K$6,$D$18)</f>
        <v>7.4999999999999997E-2</v>
      </c>
    </row>
    <row r="13" spans="2:19" x14ac:dyDescent="0.25">
      <c r="F13" s="36" t="s">
        <v>16</v>
      </c>
      <c r="G13" s="37"/>
    </row>
    <row r="14" spans="2:19" x14ac:dyDescent="0.25">
      <c r="F14" s="36"/>
      <c r="G14" s="37"/>
      <c r="H14" s="28">
        <v>0</v>
      </c>
    </row>
    <row r="15" spans="2:19" x14ac:dyDescent="0.25">
      <c r="F15" s="36"/>
    </row>
    <row r="16" spans="2:19" ht="16.5" thickBot="1" x14ac:dyDescent="0.3">
      <c r="H16" s="22"/>
      <c r="I16" s="22"/>
      <c r="J16" s="22"/>
      <c r="K16" s="22"/>
      <c r="L16" s="22"/>
      <c r="M16" s="22"/>
      <c r="N16" s="22"/>
      <c r="O16" s="22"/>
      <c r="P16" s="22"/>
    </row>
    <row r="17" spans="3:16" x14ac:dyDescent="0.25">
      <c r="C17" s="29" t="s">
        <v>11</v>
      </c>
      <c r="D17" s="30"/>
      <c r="E17" s="20"/>
      <c r="G17" s="3" t="s">
        <v>6</v>
      </c>
      <c r="H17" s="9" t="s">
        <v>9</v>
      </c>
      <c r="I17" s="16"/>
      <c r="J17" s="9">
        <f>(4+$H$14)*0.01</f>
        <v>0.04</v>
      </c>
      <c r="K17" s="9">
        <f>(5+$H$14)*0.01</f>
        <v>0.05</v>
      </c>
      <c r="L17" s="9">
        <f>(6+$H$14)*0.01</f>
        <v>0.06</v>
      </c>
      <c r="M17" s="9">
        <f>(7+$H$14)*0.01</f>
        <v>7.0000000000000007E-2</v>
      </c>
      <c r="N17" s="9">
        <f>(8+$H$14)*0.01</f>
        <v>0.08</v>
      </c>
      <c r="O17" s="9">
        <f>(9+$H$14)*0.01</f>
        <v>0.09</v>
      </c>
      <c r="P17" s="9">
        <f>(10+$H$14)*0.01</f>
        <v>0.1</v>
      </c>
    </row>
    <row r="18" spans="3:16" x14ac:dyDescent="0.25">
      <c r="C18" s="24" t="s">
        <v>9</v>
      </c>
      <c r="D18" s="25">
        <v>0.08</v>
      </c>
      <c r="E18" s="19"/>
      <c r="F18" s="19"/>
      <c r="G18" s="7"/>
      <c r="H18" s="14" t="s">
        <v>10</v>
      </c>
      <c r="I18" s="17">
        <f>D19</f>
        <v>50</v>
      </c>
      <c r="J18" s="18">
        <f t="dataTable" ref="J18:P18" dt2D="0" dtr="1" r1="D18"/>
        <v>0</v>
      </c>
      <c r="K18" s="18">
        <v>0</v>
      </c>
      <c r="L18" s="18">
        <v>16.666666666666668</v>
      </c>
      <c r="M18" s="18">
        <v>50.000000000000121</v>
      </c>
      <c r="N18" s="18">
        <v>50</v>
      </c>
      <c r="O18" s="18">
        <v>16.666666666666668</v>
      </c>
      <c r="P18" s="18">
        <v>0</v>
      </c>
    </row>
    <row r="19" spans="3:16" ht="15.75" thickBot="1" x14ac:dyDescent="0.3">
      <c r="C19" s="26" t="s">
        <v>10</v>
      </c>
      <c r="D19" s="27">
        <f>((($L$12*$K$12)-SUMPRODUCT(L6:L11,J6:J11))*10000)/$K$12</f>
        <v>50</v>
      </c>
      <c r="E19" s="23"/>
      <c r="F19" s="20"/>
      <c r="G19" s="8"/>
      <c r="I19" s="6"/>
    </row>
    <row r="20" spans="3:16" x14ac:dyDescent="0.25">
      <c r="I20" s="6"/>
    </row>
    <row r="21" spans="3:16" x14ac:dyDescent="0.25">
      <c r="I21" s="6"/>
    </row>
    <row r="22" spans="3:16" x14ac:dyDescent="0.25">
      <c r="I22" s="6"/>
    </row>
    <row r="23" spans="3:16" x14ac:dyDescent="0.25">
      <c r="I23" s="6"/>
    </row>
    <row r="24" spans="3:16" x14ac:dyDescent="0.25">
      <c r="I24" s="6"/>
    </row>
    <row r="38" spans="8:15" x14ac:dyDescent="0.25">
      <c r="H38" s="43" t="s">
        <v>17</v>
      </c>
      <c r="I38" s="43"/>
      <c r="J38" s="43"/>
      <c r="K38" s="43"/>
      <c r="L38" s="43"/>
      <c r="M38" s="43"/>
      <c r="N38" s="43"/>
      <c r="O38" s="43"/>
    </row>
  </sheetData>
  <mergeCells count="11">
    <mergeCell ref="H38:O38"/>
    <mergeCell ref="K6:K11"/>
    <mergeCell ref="B5:C5"/>
    <mergeCell ref="B6:C6"/>
    <mergeCell ref="I4:J4"/>
    <mergeCell ref="I12:J12"/>
    <mergeCell ref="C17:D17"/>
    <mergeCell ref="F5:G6"/>
    <mergeCell ref="F4:G4"/>
    <mergeCell ref="F13:F15"/>
    <mergeCell ref="G13:G14"/>
  </mergeCells>
  <dataValidations count="1">
    <dataValidation type="list" allowBlank="1" showInputMessage="1" showErrorMessage="1" sqref="F5:G6" xr:uid="{0D0A2162-BD79-4F93-BF89-C9E3B00C9E23}">
      <formula1>$Q$5:$S$5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Spinner 8">
              <controlPr defaultSize="0" autoPict="0">
                <anchor moveWithCells="1" sizeWithCells="1">
                  <from>
                    <xdr:col>6</xdr:col>
                    <xdr:colOff>0</xdr:colOff>
                    <xdr:row>11</xdr:row>
                    <xdr:rowOff>190500</xdr:rowOff>
                  </from>
                  <to>
                    <xdr:col>6</xdr:col>
                    <xdr:colOff>1200150</xdr:colOff>
                    <xdr:row>14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4435-5B8B-4DFF-9C04-CFCB5118B8AB}">
  <dimension ref="A2:A6"/>
  <sheetViews>
    <sheetView zoomScaleNormal="100" workbookViewId="0">
      <selection activeCell="R6" sqref="R6"/>
    </sheetView>
  </sheetViews>
  <sheetFormatPr defaultRowHeight="15" x14ac:dyDescent="0.25"/>
  <cols>
    <col min="4" max="9" width="4.7109375" customWidth="1"/>
    <col min="10" max="10" width="7.85546875" customWidth="1"/>
    <col min="11" max="11" width="8.85546875" customWidth="1"/>
  </cols>
  <sheetData>
    <row r="2" ht="18.75" customHeight="1" x14ac:dyDescent="0.25"/>
    <row r="4" ht="21" customHeight="1" x14ac:dyDescent="0.25"/>
    <row r="5" ht="21" customHeight="1" x14ac:dyDescent="0.25"/>
    <row r="6" ht="2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Strike_Averaging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Annuity Risk</dc:creator>
  <cp:lastModifiedBy>Annuity Risk</cp:lastModifiedBy>
  <dcterms:created xsi:type="dcterms:W3CDTF">2024-02-12T13:24:04Z</dcterms:created>
  <dcterms:modified xsi:type="dcterms:W3CDTF">2024-02-19T15:19:22Z</dcterms:modified>
</cp:coreProperties>
</file>